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OneDrive\Desktop\Cephei\"/>
    </mc:Choice>
  </mc:AlternateContent>
  <xr:revisionPtr revIDLastSave="0" documentId="13_ncr:1_{C27BCA36-397B-4346-9C8F-94E94AD7DB55}" xr6:coauthVersionLast="45" xr6:coauthVersionMax="45" xr10:uidLastSave="{00000000-0000-0000-0000-000000000000}"/>
  <bookViews>
    <workbookView xWindow="9350" yWindow="3080" windowWidth="24840" windowHeight="16010" xr2:uid="{87981F87-70AE-4A59-ABFC-ED20412793D1}"/>
  </bookViews>
  <sheets>
    <sheet name="Glob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4" i="1"/>
  <c r="E13" i="1"/>
  <c r="E12" i="1"/>
  <c r="E11" i="1"/>
  <c r="E10" i="1"/>
  <c r="E8" i="1"/>
  <c r="E3" i="1"/>
  <c r="E9" i="1"/>
  <c r="E7" i="1"/>
  <c r="E6" i="1"/>
  <c r="E5" i="1"/>
  <c r="E4" i="1"/>
  <c r="E2" i="1"/>
  <c r="E1" i="1"/>
  <c r="E14" i="1"/>
  <c r="B7" i="1"/>
  <c r="B6" i="1"/>
  <c r="B5" i="1"/>
  <c r="B9" i="1"/>
  <c r="B3" i="1"/>
  <c r="B2" i="1"/>
  <c r="B8" i="1" s="1"/>
  <c r="C8" i="1"/>
</calcChain>
</file>

<file path=xl/sharedStrings.xml><?xml version="1.0" encoding="utf-8"?>
<sst xmlns="http://schemas.openxmlformats.org/spreadsheetml/2006/main" count="10" uniqueCount="10">
  <si>
    <t>Name</t>
  </si>
  <si>
    <t>Handle</t>
  </si>
  <si>
    <t>calendar</t>
  </si>
  <si>
    <t>+settlementDate</t>
  </si>
  <si>
    <t>Adjusted</t>
  </si>
  <si>
    <t>fixingDays</t>
  </si>
  <si>
    <t>settlementDays</t>
  </si>
  <si>
    <t>fixingDaysNeg</t>
  </si>
  <si>
    <t>todaysDate</t>
  </si>
  <si>
    <t>zcBondsDayCounter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</si>
</sst>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499a1a4d37bd48ca93a99c6a72f83537">
      <tp t="s">
        <v>Quarterly</v>
        <stp/>
        <stp>Quarterly</stp>
        <stp>-302169631</stp>
        <tr r="E12" s="1"/>
      </tp>
    </main>
    <main first="rtdsrv.499a1a4d37bd48ca93a99c6a72f83537">
      <tp t="s">
        <v>todaysDateSer</v>
        <stp/>
        <stp>todaysDateSer</stp>
        <stp>-1204259704</stp>
        <tr r="C8" s="1"/>
      </tp>
    </main>
    <main first="rtdsrv.499a1a4d37bd48ca93a99c6a72f83537">
      <tp t="s">
        <v>settlementDays</v>
        <stp/>
        <stp>settlementDays</stp>
        <stp>3</stp>
        <tr r="B6" s="1"/>
      </tp>
    </main>
    <main first="rtdsrv.499a1a4d37bd48ca93a99c6a72f83537">
      <tp t="s">
        <v>calendar</v>
        <stp/>
        <stp>calendar</stp>
        <stp>0</stp>
        <tr r="B2" s="1"/>
      </tp>
      <tp t="s">
        <v>discount</v>
        <stp/>
        <stp>discount</stp>
        <stp>0</stp>
        <tr r="E5" s="1"/>
      </tp>
    </main>
    <main first="rtdsrv.499a1a4d37bd48ca93a99c6a72f83537">
      <tp t="s">
        <v>ActualActualBond</v>
        <stp/>
        <stp>ActualActualBond</stp>
        <stp>1506851973</stp>
        <tr r="E3" s="1"/>
      </tp>
    </main>
    <main first="rtdsrv.499a1a4d37bd48ca93a99c6a72f83537">
      <tp t="s">
        <v>USgovi</v>
        <stp/>
        <stp>USgovi</stp>
        <stp>814714544</stp>
        <tr r="E1" s="1"/>
      </tp>
    </main>
    <main first="rtdsrv.499a1a4d37bd48ca93a99c6a72f83537">
      <tp t="s">
        <v>Actual365Fixed</v>
        <stp/>
        <stp>Actual365Fixed</stp>
        <stp>0</stp>
        <tr r="E13" s="1"/>
      </tp>
    </main>
    <main first="rtdsrv.499a1a4d37bd48ca93a99c6a72f83537">
      <tp t="s">
        <v>Adjusted</v>
        <stp/>
        <stp>Adjusted</stp>
        <stp>-544419191</stp>
        <tr r="B4" s="1"/>
      </tp>
    </main>
    <main first="rtdsrv.499a1a4d37bd48ca93a99c6a72f83537">
      <tp t="s">
        <v>-AdjustedSer</v>
        <stp/>
        <stp>-AdjustedSer</stp>
        <stp>1494004940</stp>
        <tr r="C4" s="1"/>
      </tp>
    </main>
    <main first="rtdsrv.499a1a4d37bd48ca93a99c6a72f83537">
      <tp t="s">
        <v>actual360</v>
        <stp/>
        <stp>actual360</stp>
        <stp>372029375</stp>
        <tr r="E11" s="1"/>
      </tp>
    </main>
    <main first="rtdsrv.499a1a4d37bd48ca93a99c6a72f83537">
      <tp t="s">
        <v>+settlementDate</v>
        <stp/>
        <stp>+settlementDate</stp>
        <stp>-569911532</stp>
        <tr r="B3" s="1"/>
      </tp>
    </main>
    <main first="rtdsrv.499a1a4d37bd48ca93a99c6a72f83537">
      <tp t="s">
        <v>Semiannual</v>
        <stp/>
        <stp>Semiannual</stp>
        <stp>1704154923</stp>
        <tr r="E2" s="1"/>
      </tp>
    </main>
    <main first="rtdsrv.499a1a4d37bd48ca93a99c6a72f83537">
      <tp t="s">
        <v>swFloatingLegIndex</v>
        <stp/>
        <stp>swFloatingLegIndex</stp>
        <stp>0</stp>
        <tr r="E9" s="1"/>
      </tp>
    </main>
    <main first="rtdsrv.499a1a4d37bd48ca93a99c6a72f83537">
      <tp t="s">
        <v>fixingDays</v>
        <stp/>
        <stp>fixingDays</stp>
        <stp>3</stp>
        <tr r="B5" s="1"/>
      </tp>
    </main>
    <main first="rtdsrv.499a1a4d37bd48ca93a99c6a72f83537">
      <tp t="s">
        <v>fixingDaysNeg</v>
        <stp/>
        <stp>fixingDaysNeg</stp>
        <stp>-3</stp>
        <tr r="B7" s="1"/>
      </tp>
    </main>
    <main first="rtdsrv.499a1a4d37bd48ca93a99c6a72f83537">
      <tp t="s">
        <v>termStructureDayCounter</v>
        <stp/>
        <stp>termStructureDayCounter</stp>
        <stp>1443485125</stp>
        <tr r="E4" s="1"/>
      </tp>
    </main>
    <main first="rtdsrv.499a1a4d37bd48ca93a99c6a72f83537">
      <tp t="s">
        <v>todaysDate</v>
        <stp/>
        <stp>todaysDate</stp>
        <stp>-111422835</stp>
        <tr r="B8" s="1"/>
      </tp>
    </main>
    <main first="rtdsrv.499a1a4d37bd48ca93a99c6a72f83537">
      <tp t="s">
        <v>swFixedLegDayCounter</v>
        <stp/>
        <stp>swFixedLegDayCounter</stp>
        <stp>-748456025</stp>
        <tr r="E14" s="1"/>
        <tr r="E8" s="1"/>
      </tp>
    </main>
    <main first="rtdsrv.499a1a4d37bd48ca93a99c6a72f83537">
      <tp t="s">
        <v>loglinier</v>
        <stp/>
        <stp>loglinier</stp>
        <stp>0</stp>
        <tr r="E7" s="1"/>
      </tp>
    </main>
    <main first="rtdsrv.499a1a4d37bd48ca93a99c6a72f83537">
      <tp t="s">
        <v>depositDayCounter</v>
        <stp/>
        <stp>depositDayCounter</stp>
        <stp>372029375</stp>
        <tr r="E6" s="1"/>
      </tp>
    </main>
    <main first="rtdsrv.499a1a4d37bd48ca93a99c6a72f83537">
      <tp t="s">
        <v>zcBondsDayCounter</v>
        <stp/>
        <stp>zcBondsDayCounter</stp>
        <stp>0</stp>
        <tr r="B9" s="1"/>
      </tp>
    </main>
    <main first="rtdsrv.499a1a4d37bd48ca93a99c6a72f83537">
      <tp t="s">
        <v>forwardStart</v>
        <stp/>
        <stp>forwardStart</stp>
        <stp>-223693829</stp>
        <tr r="E10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CC79-406D-4168-BB58-0F8DCFECCC14}">
  <dimension ref="A1:E15"/>
  <sheetViews>
    <sheetView tabSelected="1" workbookViewId="0">
      <selection activeCell="C3" sqref="C3"/>
    </sheetView>
  </sheetViews>
  <sheetFormatPr defaultRowHeight="14.5" x14ac:dyDescent="0.35"/>
  <cols>
    <col min="1" max="1" width="17.7265625" bestFit="1" customWidth="1"/>
    <col min="2" max="2" width="22.26953125" bestFit="1" customWidth="1"/>
    <col min="3" max="3" width="24.90625" bestFit="1" customWidth="1"/>
    <col min="5" max="5" width="22.6328125" bestFit="1" customWidth="1"/>
  </cols>
  <sheetData>
    <row r="1" spans="1:5" x14ac:dyDescent="0.35">
      <c r="A1" t="s">
        <v>0</v>
      </c>
      <c r="B1" t="s">
        <v>1</v>
      </c>
      <c r="E1" s="3" t="str">
        <f>+_xll._UnitedStates("US govi","GovernmentBond")</f>
        <v>USgovi</v>
      </c>
    </row>
    <row r="2" spans="1:5" x14ac:dyDescent="0.35">
      <c r="A2" t="s">
        <v>2</v>
      </c>
      <c r="B2" t="str">
        <f>+_xll._TARGET(A2)</f>
        <v>calendar</v>
      </c>
      <c r="E2" s="3" t="str">
        <f>+_xll._Period2("Semiannual","Semiannual")</f>
        <v>Semiannual</v>
      </c>
    </row>
    <row r="3" spans="1:5" x14ac:dyDescent="0.35">
      <c r="A3" s="1" t="s">
        <v>3</v>
      </c>
      <c r="B3" t="str">
        <f>+_xll._Date1(A3,C3)</f>
        <v>+settlementDate</v>
      </c>
      <c r="C3" s="2">
        <v>39709</v>
      </c>
      <c r="E3" s="3" t="str">
        <f>+_xll._ActualActual1("ActualActualBond","Bond")</f>
        <v>ActualActualBond</v>
      </c>
    </row>
    <row r="4" spans="1:5" x14ac:dyDescent="0.35">
      <c r="A4" t="s">
        <v>4</v>
      </c>
      <c r="B4" t="str">
        <f>+_xll._TARGET_adjust(A4,B2,B3,"Following")</f>
        <v>Adjusted</v>
      </c>
      <c r="C4" s="2" t="str">
        <f>_xll._Date_serialNumber("-"&amp;B4&amp;"Ser",B4)</f>
        <v>-AdjustedSer</v>
      </c>
      <c r="E4" s="3" t="str">
        <f>+_xll._ActualActual1("termStructureDayCounter","ISDA")</f>
        <v>termStructureDayCounter</v>
      </c>
    </row>
    <row r="5" spans="1:5" x14ac:dyDescent="0.35">
      <c r="A5" t="s">
        <v>5</v>
      </c>
      <c r="B5" t="str">
        <f>+_xll._Int(A5,C5)</f>
        <v>fixingDays</v>
      </c>
      <c r="C5">
        <v>3</v>
      </c>
      <c r="E5" s="3" t="str">
        <f>+_xll._Discount("discount")</f>
        <v>discount</v>
      </c>
    </row>
    <row r="6" spans="1:5" x14ac:dyDescent="0.35">
      <c r="A6" t="s">
        <v>6</v>
      </c>
      <c r="B6" t="str">
        <f>+_xll._Int(A6,C6)</f>
        <v>settlementDays</v>
      </c>
      <c r="C6">
        <v>3</v>
      </c>
      <c r="E6" s="3" t="str">
        <f>+_xll._Actual360("depositDayCounter")</f>
        <v>depositDayCounter</v>
      </c>
    </row>
    <row r="7" spans="1:5" x14ac:dyDescent="0.35">
      <c r="A7" t="s">
        <v>7</v>
      </c>
      <c r="B7" t="str">
        <f>+_xll._Int(A7,C7)</f>
        <v>fixingDaysNeg</v>
      </c>
      <c r="C7">
        <v>-3</v>
      </c>
      <c r="E7" s="3" t="str">
        <f>+_xll._LogLinear("log linier")</f>
        <v>loglinier</v>
      </c>
    </row>
    <row r="8" spans="1:5" x14ac:dyDescent="0.35">
      <c r="A8" t="s">
        <v>8</v>
      </c>
      <c r="B8" t="str">
        <f>+_xll._TARGET_advance1(A8,B2,B3,B7,"Days","Following",FALSE)</f>
        <v>todaysDate</v>
      </c>
      <c r="C8" s="2" t="str">
        <f>(_xll._Date_serialNumber(B8&amp;"Ser",B8))</f>
        <v>todaysDateSer</v>
      </c>
      <c r="E8" s="3" t="str">
        <f>+_xll._Thirty360("swFixedLegDayCounter","European")</f>
        <v>swFixedLegDayCounter</v>
      </c>
    </row>
    <row r="9" spans="1:5" x14ac:dyDescent="0.35">
      <c r="A9" t="s">
        <v>9</v>
      </c>
      <c r="B9" t="str">
        <f>+_xll._Actual365Fixed(A9)</f>
        <v>zcBondsDayCounter</v>
      </c>
      <c r="E9" s="3" t="str">
        <f>+_xll._Euribor6M1("swFloatingLegIndex")</f>
        <v>swFloatingLegIndex</v>
      </c>
    </row>
    <row r="10" spans="1:5" x14ac:dyDescent="0.35">
      <c r="E10" s="3" t="str">
        <f>+_xll._Period("forwardStart",1,"Days")</f>
        <v>forwardStart</v>
      </c>
    </row>
    <row r="11" spans="1:5" x14ac:dyDescent="0.35">
      <c r="E11" s="3" t="str">
        <f>+_xll._Actual360("actual 360")</f>
        <v>actual360</v>
      </c>
    </row>
    <row r="12" spans="1:5" x14ac:dyDescent="0.35">
      <c r="E12" s="3" t="str">
        <f>+_xll._Period2("Quarterly","Quarterly")</f>
        <v>Quarterly</v>
      </c>
    </row>
    <row r="13" spans="1:5" x14ac:dyDescent="0.35">
      <c r="E13" s="3" t="str">
        <f>+_xll._Actual365Fixed("Actual365Fixed")</f>
        <v>Actual365Fixed</v>
      </c>
    </row>
    <row r="14" spans="1:5" x14ac:dyDescent="0.35">
      <c r="E14" s="3" t="str">
        <f>+_xll._Thirty360("swFixedLegDayCounter","European")</f>
        <v>swFixedLegDayCounter</v>
      </c>
    </row>
    <row r="15" spans="1:5" x14ac:dyDescent="0.35">
      <c r="E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Channell</dc:creator>
  <cp:lastModifiedBy>Steve Channell</cp:lastModifiedBy>
  <dcterms:created xsi:type="dcterms:W3CDTF">2020-12-20T19:10:15Z</dcterms:created>
  <dcterms:modified xsi:type="dcterms:W3CDTF">2020-12-21T15:25:25Z</dcterms:modified>
</cp:coreProperties>
</file>